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inem.ayverdi\Desktop\"/>
    </mc:Choice>
  </mc:AlternateContent>
  <xr:revisionPtr revIDLastSave="0" documentId="13_ncr:1_{2425291D-5106-4F54-8FD8-54C1E48D94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akit Akış Tablo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7" i="1" l="1"/>
  <c r="B47" i="1"/>
  <c r="B44" i="1"/>
  <c r="B43" i="1"/>
  <c r="B45" i="1"/>
  <c r="B42" i="1"/>
  <c r="B71" i="1" l="1"/>
  <c r="B59" i="1"/>
  <c r="B68" i="1" s="1"/>
  <c r="B55" i="1"/>
  <c r="B37" i="1"/>
  <c r="B52" i="1" s="1"/>
  <c r="B22" i="1"/>
  <c r="B10" i="1" l="1"/>
  <c r="B4" i="1" l="1"/>
  <c r="B20" i="1" s="1"/>
  <c r="B53" i="1" s="1"/>
  <c r="B69" i="1" s="1"/>
  <c r="B70" i="1" s="1"/>
</calcChain>
</file>

<file path=xl/sharedStrings.xml><?xml version="1.0" encoding="utf-8"?>
<sst xmlns="http://schemas.openxmlformats.org/spreadsheetml/2006/main" count="82" uniqueCount="72">
  <si>
    <t>NAKİT AKIŞLARI</t>
  </si>
  <si>
    <t xml:space="preserve">        FAALİYETLERDEN KAYNAKLANAN NAKİT AKIŞLARI</t>
  </si>
  <si>
    <t>A-) Faaliyetlerden Sağlanan Nakit Girişleri</t>
  </si>
  <si>
    <t xml:space="preserve">       Vergi Gelirleri</t>
  </si>
  <si>
    <t xml:space="preserve">       Teşebbüs ve Mülkiyet Gelirleri</t>
  </si>
  <si>
    <t xml:space="preserve">       Alınan Bağış ve Yardımlar</t>
  </si>
  <si>
    <t xml:space="preserve">       Faizler, Cezalar, Paylar</t>
  </si>
  <si>
    <t xml:space="preserve">       Menkul Kıymet ve Varlık Gelirleri</t>
  </si>
  <si>
    <t>B-) Faaliyetlerden Kaynaklanan Nakit Çıkışları</t>
  </si>
  <si>
    <t xml:space="preserve">        Personel Giderleri</t>
  </si>
  <si>
    <t xml:space="preserve">        Sosyal Güvenlik Kurumlarına Devlet Primleri</t>
  </si>
  <si>
    <t xml:space="preserve">        Mal ve Hizmet Giderleri</t>
  </si>
  <si>
    <t xml:space="preserve">        Faiz Giderleri</t>
  </si>
  <si>
    <t xml:space="preserve">        Cari Transferler</t>
  </si>
  <si>
    <t xml:space="preserve">        Sermaye Transferleri</t>
  </si>
  <si>
    <t xml:space="preserve">        Proje Kapsamında Yapılan Cari Giderler</t>
  </si>
  <si>
    <t xml:space="preserve">        Diğer Giderler</t>
  </si>
  <si>
    <t>C-) Ön Ödemelerden Kaynaklanan Nakit Akışları</t>
  </si>
  <si>
    <t>D-) Faaliyetlerden Sağlanan Net Nakit Akışı (A-B-C)</t>
  </si>
  <si>
    <t xml:space="preserve">       YATIRIMLARDAN KAYNAKLANAN NAKİT AKIŞLARI</t>
  </si>
  <si>
    <t>E-) Mali ve Mali Olmayan Varlık Satışlarından Kaynaklanan Nakit Girişleri</t>
  </si>
  <si>
    <t xml:space="preserve">       Stok Satışlarından Kaynaklanan Nakit Girişleri</t>
  </si>
  <si>
    <t xml:space="preserve">       Maddi Duran Varlık Satışlarından Kaynaklanan Nakit Girişleri</t>
  </si>
  <si>
    <t xml:space="preserve">            Arazi ve Arsalar </t>
  </si>
  <si>
    <t xml:space="preserve">            Yeraltı ve Yerüstü Düzenleri </t>
  </si>
  <si>
    <t xml:space="preserve">            Binalar </t>
  </si>
  <si>
    <t xml:space="preserve">            Tesis, Makine ve Cihazlar </t>
  </si>
  <si>
    <t xml:space="preserve">            Taşıtlar </t>
  </si>
  <si>
    <t xml:space="preserve">            Demirbaşlar </t>
  </si>
  <si>
    <t xml:space="preserve">            Hizmet İmtiyaz Varlıkları </t>
  </si>
  <si>
    <t xml:space="preserve">            Yapılmakta Olan Yatırımlar </t>
  </si>
  <si>
    <t xml:space="preserve">            Yatırım Avansları </t>
  </si>
  <si>
    <t xml:space="preserve">            Elden Çıkarlacak Stoklar ve Maddi Duran Varlıklar </t>
  </si>
  <si>
    <t xml:space="preserve">       Mali Varlık Satışlarından Kaynaklanan Nakit Girişleri</t>
  </si>
  <si>
    <t xml:space="preserve">       Maddi Olmayan Duran Varlık Satışlarından Kaynaklanan Nakit Girişleri</t>
  </si>
  <si>
    <t>F-) Mali ve Mali Olmayan Varlık Alımlarından Kaynaklanan Nakit Çıkışları</t>
  </si>
  <si>
    <t xml:space="preserve">       Stok Alımlarından Kaynaklanan Nakit Çıkışları</t>
  </si>
  <si>
    <t xml:space="preserve">       Maddi Duran Varlık Alımlarından Kaynaklanan Nakit Çıkışları</t>
  </si>
  <si>
    <t xml:space="preserve">       Mali Varlık Alımlarından Kaynaklanan Nakit Çıkışları</t>
  </si>
  <si>
    <t xml:space="preserve">       Maddi Olmayan Duran Varlık Alımlarından Kaynaklanan Nakit Çıkışları</t>
  </si>
  <si>
    <t>G-) Yatırımlardan Sağlanan Net Nakit Akışı (E-F)</t>
  </si>
  <si>
    <t xml:space="preserve">       H-) NAKİT AÇIK/FAZLASI (D+G)</t>
  </si>
  <si>
    <t xml:space="preserve">       FİNANSMAN FAALİYETLERİNDEN KAYNAKLANAN NAKİT AKIŞLARI</t>
  </si>
  <si>
    <t>I-) Net Mali Varlık Ediniminden Kaynaklanan Nakit Akışları</t>
  </si>
  <si>
    <t xml:space="preserve">       Menkul Kıymet ve Varlıklardan Kaynaklanan Nakit Akışları</t>
  </si>
  <si>
    <t xml:space="preserve">       Kurum Alacaklarından Kaynaklanan Nakit Akışları</t>
  </si>
  <si>
    <t xml:space="preserve">       Diğer Varlık Edinimlerinden Kaynaklanan Nakit Akışları</t>
  </si>
  <si>
    <t>J-) Net Borçlanmadan Kaynaklanan Nakit Akışları</t>
  </si>
  <si>
    <t xml:space="preserve">       Mali Borçlanmadan Kaynaklanan Nakit Akışları</t>
  </si>
  <si>
    <t xml:space="preserve">            Para Piyasası Nakit İşlemleri Borçları</t>
  </si>
  <si>
    <t xml:space="preserve">            Kamu İdarelerine Mali Borçlar </t>
  </si>
  <si>
    <t xml:space="preserve">            Tahviller</t>
  </si>
  <si>
    <t xml:space="preserve">            Bonolar</t>
  </si>
  <si>
    <t xml:space="preserve">            Diğer İç Mali Borçlar</t>
  </si>
  <si>
    <t xml:space="preserve">            Dış Mali Borçlar</t>
  </si>
  <si>
    <t xml:space="preserve">       Diğer Yükümlülüklerden Kaynaklanan Nakit Akışları</t>
  </si>
  <si>
    <t>K-) Finansman Faaliyetlerinden Kaynaklanan Net Nakit Akışları (J-I)</t>
  </si>
  <si>
    <t xml:space="preserve">       L-) NAKİT STOĞUNDAKİ NET DEĞİŞİM (H+K)</t>
  </si>
  <si>
    <t xml:space="preserve">       İSTATİSTİKSEL HATA (L-M)</t>
  </si>
  <si>
    <t xml:space="preserve">       M-) HAZIR DEĞERLER NAKİT DEĞİŞİMİ   </t>
  </si>
  <si>
    <t xml:space="preserve">        Kasa </t>
  </si>
  <si>
    <t xml:space="preserve">        Alınan Çekler </t>
  </si>
  <si>
    <t xml:space="preserve">        Banka </t>
  </si>
  <si>
    <t xml:space="preserve">        Proje Özel Hesabı</t>
  </si>
  <si>
    <t xml:space="preserve">        Diğer Hazır Değerler </t>
  </si>
  <si>
    <t xml:space="preserve">        Banka Kredi Kartlarından Alacaklar </t>
  </si>
  <si>
    <t xml:space="preserve">        Verilen Çekler ve Gönderme Emirleri </t>
  </si>
  <si>
    <t xml:space="preserve">        Döviz </t>
  </si>
  <si>
    <t xml:space="preserve">        Döviz Gönderme Emirleri </t>
  </si>
  <si>
    <t xml:space="preserve">        Elçilik ve Konsolosluklar Nezdindeki Paralar </t>
  </si>
  <si>
    <t>2024 YILI</t>
  </si>
  <si>
    <t>2024 Yılı Nakit Akış Tablosu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</si>
</sst>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charset val="162"/>
    </font>
    <font>
      <sz val="11"/>
      <name val="Calibri"/>
      <family val="2"/>
      <charset val="162"/>
    </font>
    <font>
      <b/>
      <sz val="12"/>
      <color indexed="9"/>
      <name val="Calibri"/>
      <family val="2"/>
      <charset val="162"/>
    </font>
    <font>
      <sz val="12"/>
      <name val="Calibri"/>
      <family val="2"/>
    </font>
    <font>
      <b/>
      <sz val="12"/>
      <name val="Calibri"/>
      <family val="2"/>
      <charset val="162"/>
    </font>
    <font>
      <b/>
      <sz val="18"/>
      <name val="Calibri"/>
      <family val="2"/>
      <charset val="162"/>
    </font>
    <font>
      <sz val="8"/>
      <color rgb="FF000000"/>
      <name val="Times New Roman"/>
      <family val="2"/>
    </font>
    <font>
      <sz val="11"/>
      <color rgb="FFFF0000"/>
      <name val="Calibri"/>
      <family val="2"/>
      <charset val="162"/>
    </font>
    <font>
      <sz val="8"/>
      <color indexed="8"/>
      <name val="Times New Roman"/>
      <family val="1"/>
      <charset val="162"/>
    </font>
    <font>
      <sz val="11"/>
      <color theme="9"/>
      <name val="Calibri"/>
      <family val="2"/>
      <charset val="162"/>
    </font>
    <font>
      <b/>
      <sz val="12"/>
      <color theme="1"/>
      <name val="Calibri"/>
      <family val="2"/>
      <charset val="16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4" borderId="1" xfId="0" applyFont="1" applyFill="1" applyBorder="1" applyAlignment="1">
      <alignment horizontal="center" vertical="center"/>
    </xf>
    <xf numFmtId="0" fontId="3" fillId="3" borderId="2" xfId="0" applyFont="1" applyFill="1" applyBorder="1"/>
    <xf numFmtId="0" fontId="4" fillId="2" borderId="2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2" borderId="1" xfId="0" applyFont="1" applyFill="1" applyBorder="1"/>
    <xf numFmtId="0" fontId="2" fillId="4" borderId="4" xfId="0" applyFont="1" applyFill="1" applyBorder="1" applyAlignment="1">
      <alignment horizontal="center" vertical="center"/>
    </xf>
    <xf numFmtId="4" fontId="3" fillId="3" borderId="5" xfId="0" applyNumberFormat="1" applyFont="1" applyFill="1" applyBorder="1"/>
    <xf numFmtId="4" fontId="4" fillId="2" borderId="5" xfId="0" applyNumberFormat="1" applyFont="1" applyFill="1" applyBorder="1"/>
    <xf numFmtId="4" fontId="3" fillId="0" borderId="6" xfId="0" applyNumberFormat="1" applyFont="1" applyBorder="1"/>
    <xf numFmtId="4" fontId="6" fillId="5" borderId="8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4" fontId="1" fillId="0" borderId="0" xfId="0" applyNumberFormat="1" applyFont="1"/>
    <xf numFmtId="4" fontId="7" fillId="0" borderId="0" xfId="0" applyNumberFormat="1" applyFont="1" applyAlignment="1">
      <alignment horizontal="right"/>
    </xf>
    <xf numFmtId="0" fontId="8" fillId="0" borderId="9" xfId="0" applyFont="1" applyBorder="1" applyAlignment="1">
      <alignment horizontal="center"/>
    </xf>
    <xf numFmtId="0" fontId="9" fillId="0" borderId="0" xfId="0" applyFont="1"/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horizontal="right"/>
    </xf>
    <xf numFmtId="0" fontId="5" fillId="0" borderId="7" xfId="0" applyFont="1" applyBorder="1" applyAlignment="1">
      <alignment horizontal="center"/>
    </xf>
    <xf numFmtId="4" fontId="10" fillId="2" borderId="5" xfId="0" applyNumberFormat="1" applyFont="1" applyFill="1" applyBorder="1"/>
    <xf numFmtId="4" fontId="10" fillId="2" borderId="4" xfId="0" applyNumberFormat="1" applyFont="1" applyFill="1" applyBorder="1"/>
    <xf numFmtId="4" fontId="6" fillId="5" borderId="10" xfId="0" applyNumberFormat="1" applyFont="1" applyFill="1" applyBorder="1" applyAlignment="1" applyProtection="1">
      <alignment horizontal="center" vertical="center" wrapText="1"/>
    </xf>
    <xf numFmtId="4" fontId="11" fillId="5" borderId="8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T81"/>
  <sheetViews>
    <sheetView tabSelected="1" zoomScaleNormal="100" workbookViewId="0">
      <selection activeCell="B22" sqref="B22"/>
    </sheetView>
  </sheetViews>
  <sheetFormatPr defaultRowHeight="15" customHeight="1" x14ac:dyDescent="0.25"/>
  <cols>
    <col min="1" max="1" width="72.85546875" style="1" bestFit="1" customWidth="1"/>
    <col min="2" max="2" width="31.85546875" style="1" bestFit="1" customWidth="1"/>
    <col min="3" max="4" width="9.140625" style="1" bestFit="1" customWidth="1"/>
    <col min="5" max="5" width="53" style="1" customWidth="1"/>
    <col min="6" max="6" width="19.140625" style="1" customWidth="1"/>
    <col min="7" max="7" width="23.140625" style="1" customWidth="1"/>
    <col min="8" max="8" width="9.140625" style="1" bestFit="1" customWidth="1"/>
    <col min="9" max="9" width="28.140625" style="1" customWidth="1"/>
    <col min="10" max="254" width="9.140625" style="1" bestFit="1" customWidth="1"/>
  </cols>
  <sheetData>
    <row r="1" spans="1:2" ht="23.25" x14ac:dyDescent="0.35">
      <c r="A1" s="21" t="s">
        <v>71</v>
      </c>
      <c r="B1" s="21"/>
    </row>
    <row r="2" spans="1:2" ht="15.75" x14ac:dyDescent="0.25">
      <c r="A2" s="2" t="s">
        <v>0</v>
      </c>
      <c r="B2" s="8" t="s">
        <v>70</v>
      </c>
    </row>
    <row r="3" spans="1:2" ht="15.75" x14ac:dyDescent="0.25">
      <c r="A3" s="3" t="s">
        <v>1</v>
      </c>
      <c r="B3" s="9"/>
    </row>
    <row r="4" spans="1:2" ht="15.75" x14ac:dyDescent="0.25">
      <c r="A4" s="4" t="s">
        <v>2</v>
      </c>
      <c r="B4" s="22">
        <f>SUM(B5:B9)</f>
        <v>5892196833.9100008</v>
      </c>
    </row>
    <row r="5" spans="1:2" ht="15.75" x14ac:dyDescent="0.25">
      <c r="A5" s="5" t="s">
        <v>3</v>
      </c>
      <c r="B5" s="12">
        <v>0</v>
      </c>
    </row>
    <row r="6" spans="1:2" ht="15.75" x14ac:dyDescent="0.25">
      <c r="A6" s="5" t="s">
        <v>4</v>
      </c>
      <c r="B6" s="12">
        <v>225196952.02000001</v>
      </c>
    </row>
    <row r="7" spans="1:2" ht="15.75" x14ac:dyDescent="0.25">
      <c r="A7" s="5" t="s">
        <v>5</v>
      </c>
      <c r="B7" s="12">
        <v>5445190231.4700003</v>
      </c>
    </row>
    <row r="8" spans="1:2" ht="15.75" x14ac:dyDescent="0.25">
      <c r="A8" s="5" t="s">
        <v>6</v>
      </c>
      <c r="B8" s="12">
        <v>221809650.41999999</v>
      </c>
    </row>
    <row r="9" spans="1:2" ht="15.75" x14ac:dyDescent="0.25">
      <c r="A9" s="5" t="s">
        <v>7</v>
      </c>
      <c r="B9" s="12">
        <v>0</v>
      </c>
    </row>
    <row r="10" spans="1:2" ht="15.75" x14ac:dyDescent="0.25">
      <c r="A10" s="4" t="s">
        <v>8</v>
      </c>
      <c r="B10" s="22">
        <f>B11+B12+B13+B14+B15+B16+B17+B18</f>
        <v>5747145758.7800007</v>
      </c>
    </row>
    <row r="11" spans="1:2" ht="15.75" x14ac:dyDescent="0.25">
      <c r="A11" s="5" t="s">
        <v>9</v>
      </c>
      <c r="B11" s="12">
        <v>4143988809.1399999</v>
      </c>
    </row>
    <row r="12" spans="1:2" ht="15.75" x14ac:dyDescent="0.25">
      <c r="A12" s="5" t="s">
        <v>10</v>
      </c>
      <c r="B12" s="12">
        <v>506320834.06</v>
      </c>
    </row>
    <row r="13" spans="1:2" ht="15.75" x14ac:dyDescent="0.25">
      <c r="A13" s="5" t="s">
        <v>11</v>
      </c>
      <c r="B13" s="12">
        <v>501315494.31</v>
      </c>
    </row>
    <row r="14" spans="1:2" ht="15.75" x14ac:dyDescent="0.25">
      <c r="A14" s="5" t="s">
        <v>12</v>
      </c>
      <c r="B14" s="12">
        <v>0</v>
      </c>
    </row>
    <row r="15" spans="1:2" ht="15.75" x14ac:dyDescent="0.25">
      <c r="A15" s="5" t="s">
        <v>13</v>
      </c>
      <c r="B15" s="12">
        <v>502576704.26999998</v>
      </c>
    </row>
    <row r="16" spans="1:2" ht="15.75" x14ac:dyDescent="0.25">
      <c r="A16" s="5" t="s">
        <v>14</v>
      </c>
      <c r="B16" s="12">
        <v>0</v>
      </c>
    </row>
    <row r="17" spans="1:2" ht="15.75" x14ac:dyDescent="0.25">
      <c r="A17" s="5" t="s">
        <v>15</v>
      </c>
      <c r="B17" s="12">
        <v>92731978.030000001</v>
      </c>
    </row>
    <row r="18" spans="1:2" ht="15.75" x14ac:dyDescent="0.25">
      <c r="A18" s="5" t="s">
        <v>16</v>
      </c>
      <c r="B18" s="12">
        <v>211938.97</v>
      </c>
    </row>
    <row r="19" spans="1:2" ht="15.75" x14ac:dyDescent="0.25">
      <c r="A19" s="4" t="s">
        <v>17</v>
      </c>
      <c r="B19" s="25">
        <v>180670880.75</v>
      </c>
    </row>
    <row r="20" spans="1:2" ht="15.75" x14ac:dyDescent="0.25">
      <c r="A20" s="4" t="s">
        <v>18</v>
      </c>
      <c r="B20" s="22">
        <f>B4-B10-B19</f>
        <v>-35619805.619999886</v>
      </c>
    </row>
    <row r="21" spans="1:2" ht="15.75" x14ac:dyDescent="0.25">
      <c r="A21" s="3" t="s">
        <v>19</v>
      </c>
      <c r="B21" s="9"/>
    </row>
    <row r="22" spans="1:2" ht="15.75" x14ac:dyDescent="0.25">
      <c r="A22" s="4" t="s">
        <v>20</v>
      </c>
      <c r="B22" s="22">
        <f>B23+B28+B29+B30+B35</f>
        <v>106079149.16</v>
      </c>
    </row>
    <row r="23" spans="1:2" ht="15.75" x14ac:dyDescent="0.25">
      <c r="A23" s="5" t="s">
        <v>21</v>
      </c>
      <c r="B23" s="12">
        <v>18342463.850000001</v>
      </c>
    </row>
    <row r="24" spans="1:2" ht="15.75" x14ac:dyDescent="0.25">
      <c r="A24" s="3" t="s">
        <v>22</v>
      </c>
      <c r="B24" s="9"/>
    </row>
    <row r="25" spans="1:2" ht="15.75" x14ac:dyDescent="0.25">
      <c r="A25" s="5" t="s">
        <v>23</v>
      </c>
      <c r="B25" s="12">
        <v>0</v>
      </c>
    </row>
    <row r="26" spans="1:2" ht="15.75" x14ac:dyDescent="0.25">
      <c r="A26" s="5" t="s">
        <v>24</v>
      </c>
      <c r="B26" s="12">
        <v>0</v>
      </c>
    </row>
    <row r="27" spans="1:2" ht="15.75" x14ac:dyDescent="0.25">
      <c r="A27" s="5" t="s">
        <v>25</v>
      </c>
      <c r="B27" s="12">
        <v>0</v>
      </c>
    </row>
    <row r="28" spans="1:2" ht="15.75" x14ac:dyDescent="0.25">
      <c r="A28" s="5" t="s">
        <v>26</v>
      </c>
      <c r="B28" s="12">
        <v>16169489.83</v>
      </c>
    </row>
    <row r="29" spans="1:2" ht="15.75" x14ac:dyDescent="0.25">
      <c r="A29" s="5" t="s">
        <v>27</v>
      </c>
      <c r="B29" s="12">
        <v>0.01</v>
      </c>
    </row>
    <row r="30" spans="1:2" ht="15.75" x14ac:dyDescent="0.25">
      <c r="A30" s="5" t="s">
        <v>28</v>
      </c>
      <c r="B30" s="12">
        <v>71561195.469999999</v>
      </c>
    </row>
    <row r="31" spans="1:2" ht="15.75" x14ac:dyDescent="0.25">
      <c r="A31" s="5" t="s">
        <v>29</v>
      </c>
      <c r="B31" s="12">
        <v>0</v>
      </c>
    </row>
    <row r="32" spans="1:2" ht="15.75" x14ac:dyDescent="0.25">
      <c r="A32" s="5" t="s">
        <v>30</v>
      </c>
      <c r="B32" s="12">
        <v>0</v>
      </c>
    </row>
    <row r="33" spans="1:5" ht="15.75" x14ac:dyDescent="0.25">
      <c r="A33" s="5" t="s">
        <v>31</v>
      </c>
      <c r="B33" s="12">
        <v>0</v>
      </c>
    </row>
    <row r="34" spans="1:5" ht="15.75" x14ac:dyDescent="0.25">
      <c r="A34" s="5" t="s">
        <v>32</v>
      </c>
      <c r="B34" s="12">
        <v>0</v>
      </c>
    </row>
    <row r="35" spans="1:5" ht="15.75" x14ac:dyDescent="0.25">
      <c r="A35" s="5" t="s">
        <v>33</v>
      </c>
      <c r="B35" s="12">
        <v>6000</v>
      </c>
    </row>
    <row r="36" spans="1:5" ht="15.75" x14ac:dyDescent="0.25">
      <c r="A36" s="5" t="s">
        <v>34</v>
      </c>
      <c r="B36" s="12">
        <v>0</v>
      </c>
    </row>
    <row r="37" spans="1:5" ht="15.75" x14ac:dyDescent="0.25">
      <c r="A37" s="4" t="s">
        <v>35</v>
      </c>
      <c r="B37" s="10">
        <f>B38+B40+B41+B42+B43+B44+B45+B47+B49+B50+B51</f>
        <v>244885261.33999994</v>
      </c>
    </row>
    <row r="38" spans="1:5" ht="15.75" x14ac:dyDescent="0.25">
      <c r="A38" s="5" t="s">
        <v>36</v>
      </c>
      <c r="B38" s="12">
        <v>73632789.829999998</v>
      </c>
    </row>
    <row r="39" spans="1:5" ht="15.75" x14ac:dyDescent="0.25">
      <c r="A39" s="3" t="s">
        <v>37</v>
      </c>
      <c r="B39" s="9"/>
    </row>
    <row r="40" spans="1:5" ht="15.75" x14ac:dyDescent="0.25">
      <c r="A40" s="5" t="s">
        <v>23</v>
      </c>
      <c r="B40" s="12">
        <v>0</v>
      </c>
    </row>
    <row r="41" spans="1:5" ht="15.75" x14ac:dyDescent="0.25">
      <c r="A41" s="5" t="s">
        <v>24</v>
      </c>
      <c r="B41" s="17">
        <v>0</v>
      </c>
    </row>
    <row r="42" spans="1:5" ht="27.75" customHeight="1" x14ac:dyDescent="0.25">
      <c r="A42" s="5" t="s">
        <v>25</v>
      </c>
      <c r="B42" s="12">
        <f>-178163865.48-359209133.03</f>
        <v>-537372998.50999999</v>
      </c>
    </row>
    <row r="43" spans="1:5" ht="53.25" customHeight="1" x14ac:dyDescent="0.25">
      <c r="A43" s="5" t="s">
        <v>26</v>
      </c>
      <c r="B43" s="12">
        <f>41127503.56-17672996.02</f>
        <v>23454507.540000003</v>
      </c>
      <c r="E43" s="19"/>
    </row>
    <row r="44" spans="1:5" ht="30.75" customHeight="1" x14ac:dyDescent="0.25">
      <c r="A44" s="5" t="s">
        <v>27</v>
      </c>
      <c r="B44" s="12">
        <f>2069996.2- 3951778.24</f>
        <v>-1881782.0400000003</v>
      </c>
      <c r="E44" s="19"/>
    </row>
    <row r="45" spans="1:5" ht="15.75" x14ac:dyDescent="0.25">
      <c r="A45" s="5" t="s">
        <v>28</v>
      </c>
      <c r="B45" s="12">
        <f>195128791.85-18042696.72</f>
        <v>177086095.13</v>
      </c>
      <c r="E45" s="19"/>
    </row>
    <row r="46" spans="1:5" ht="15.75" x14ac:dyDescent="0.25">
      <c r="A46" s="5" t="s">
        <v>29</v>
      </c>
      <c r="B46" s="12">
        <v>0</v>
      </c>
      <c r="E46" s="19"/>
    </row>
    <row r="47" spans="1:5" ht="15.75" x14ac:dyDescent="0.25">
      <c r="A47" s="5" t="s">
        <v>30</v>
      </c>
      <c r="B47" s="12">
        <f>770083858.08-168200558.33-110024529.84</f>
        <v>491858769.90999997</v>
      </c>
      <c r="E47" s="19"/>
    </row>
    <row r="48" spans="1:5" ht="15.75" x14ac:dyDescent="0.25">
      <c r="A48" s="5" t="s">
        <v>31</v>
      </c>
      <c r="B48" s="12">
        <v>0</v>
      </c>
      <c r="E48" s="19"/>
    </row>
    <row r="49" spans="1:9" ht="15.75" x14ac:dyDescent="0.25">
      <c r="A49" s="5" t="s">
        <v>32</v>
      </c>
      <c r="B49" s="12">
        <v>-867.22</v>
      </c>
    </row>
    <row r="50" spans="1:9" ht="15.75" x14ac:dyDescent="0.25">
      <c r="A50" s="5" t="s">
        <v>38</v>
      </c>
      <c r="B50" s="12">
        <v>2150516.6</v>
      </c>
    </row>
    <row r="51" spans="1:9" ht="15.75" x14ac:dyDescent="0.25">
      <c r="A51" s="5" t="s">
        <v>39</v>
      </c>
      <c r="B51" s="12">
        <v>15958230.1</v>
      </c>
      <c r="D51" s="13"/>
      <c r="E51" s="13"/>
      <c r="F51" s="14"/>
      <c r="G51" s="14"/>
      <c r="H51" s="14"/>
      <c r="I51" s="14"/>
    </row>
    <row r="52" spans="1:9" ht="15.75" x14ac:dyDescent="0.25">
      <c r="A52" s="4" t="s">
        <v>40</v>
      </c>
      <c r="B52" s="10">
        <f>B22-B37</f>
        <v>-138806112.17999995</v>
      </c>
      <c r="E52" s="16"/>
    </row>
    <row r="53" spans="1:9" ht="15.75" x14ac:dyDescent="0.25">
      <c r="A53" s="4" t="s">
        <v>41</v>
      </c>
      <c r="B53" s="10">
        <f>B20+B52</f>
        <v>-174425917.79999983</v>
      </c>
      <c r="E53" s="16"/>
      <c r="I53" s="15"/>
    </row>
    <row r="54" spans="1:9" ht="15.75" x14ac:dyDescent="0.25">
      <c r="A54" s="3" t="s">
        <v>42</v>
      </c>
      <c r="B54" s="9"/>
      <c r="E54" s="16"/>
    </row>
    <row r="55" spans="1:9" ht="15.75" x14ac:dyDescent="0.25">
      <c r="A55" s="4" t="s">
        <v>43</v>
      </c>
      <c r="B55" s="22">
        <f>B56+B57+B58</f>
        <v>208368016.5</v>
      </c>
      <c r="E55" s="16"/>
      <c r="I55" s="15"/>
    </row>
    <row r="56" spans="1:9" ht="15.75" x14ac:dyDescent="0.25">
      <c r="A56" s="5" t="s">
        <v>44</v>
      </c>
      <c r="B56" s="12">
        <v>0</v>
      </c>
      <c r="E56" s="16"/>
    </row>
    <row r="57" spans="1:9" ht="15.75" x14ac:dyDescent="0.25">
      <c r="A57" s="5" t="s">
        <v>45</v>
      </c>
      <c r="B57" s="12">
        <v>207494197.36000001</v>
      </c>
      <c r="E57" s="16"/>
    </row>
    <row r="58" spans="1:9" ht="15.75" x14ac:dyDescent="0.25">
      <c r="A58" s="5" t="s">
        <v>46</v>
      </c>
      <c r="B58" s="12">
        <v>873819.14</v>
      </c>
      <c r="E58" s="16"/>
    </row>
    <row r="59" spans="1:9" ht="15.75" x14ac:dyDescent="0.25">
      <c r="A59" s="4" t="s">
        <v>47</v>
      </c>
      <c r="B59" s="10">
        <f>B61+B63+B62+B64+B65+B66+B67</f>
        <v>530965187.16999996</v>
      </c>
      <c r="E59" s="16"/>
    </row>
    <row r="60" spans="1:9" ht="15.75" x14ac:dyDescent="0.25">
      <c r="A60" s="3" t="s">
        <v>48</v>
      </c>
      <c r="B60" s="9"/>
      <c r="E60" s="16"/>
    </row>
    <row r="61" spans="1:9" ht="15.75" x14ac:dyDescent="0.25">
      <c r="A61" s="5" t="s">
        <v>49</v>
      </c>
      <c r="B61" s="12">
        <v>0</v>
      </c>
      <c r="E61" s="16"/>
    </row>
    <row r="62" spans="1:9" ht="15.75" x14ac:dyDescent="0.25">
      <c r="A62" s="5" t="s">
        <v>50</v>
      </c>
      <c r="B62" s="12">
        <v>0</v>
      </c>
      <c r="E62" s="16"/>
    </row>
    <row r="63" spans="1:9" ht="15.75" x14ac:dyDescent="0.25">
      <c r="A63" s="5" t="s">
        <v>51</v>
      </c>
      <c r="B63" s="12">
        <v>0</v>
      </c>
      <c r="E63" s="16"/>
    </row>
    <row r="64" spans="1:9" ht="15.75" x14ac:dyDescent="0.25">
      <c r="A64" s="5" t="s">
        <v>52</v>
      </c>
      <c r="B64" s="12">
        <v>0</v>
      </c>
      <c r="E64" s="16"/>
    </row>
    <row r="65" spans="1:5" ht="15.75" x14ac:dyDescent="0.25">
      <c r="A65" s="5" t="s">
        <v>53</v>
      </c>
      <c r="B65" s="12">
        <v>0</v>
      </c>
      <c r="E65" s="16"/>
    </row>
    <row r="66" spans="1:5" ht="15.75" x14ac:dyDescent="0.25">
      <c r="A66" s="5" t="s">
        <v>54</v>
      </c>
      <c r="B66" s="12">
        <v>0</v>
      </c>
      <c r="E66" s="16"/>
    </row>
    <row r="67" spans="1:5" ht="15.75" x14ac:dyDescent="0.25">
      <c r="A67" s="5" t="s">
        <v>55</v>
      </c>
      <c r="B67" s="12">
        <f>457447876.08+73517311.09</f>
        <v>530965187.16999996</v>
      </c>
      <c r="E67" s="20"/>
    </row>
    <row r="68" spans="1:5" ht="15.75" x14ac:dyDescent="0.25">
      <c r="A68" s="4" t="s">
        <v>56</v>
      </c>
      <c r="B68" s="10">
        <f>B59-B55</f>
        <v>322597170.66999996</v>
      </c>
      <c r="E68" s="16"/>
    </row>
    <row r="69" spans="1:5" ht="15.75" x14ac:dyDescent="0.25">
      <c r="A69" s="4" t="s">
        <v>57</v>
      </c>
      <c r="B69" s="10">
        <f>B53+B68</f>
        <v>148171252.87000012</v>
      </c>
      <c r="E69" s="16"/>
    </row>
    <row r="70" spans="1:5" ht="15.75" x14ac:dyDescent="0.25">
      <c r="A70" s="5" t="s">
        <v>58</v>
      </c>
      <c r="B70" s="11">
        <f>B69-B71</f>
        <v>0</v>
      </c>
      <c r="E70" s="16"/>
    </row>
    <row r="71" spans="1:5" ht="15.75" x14ac:dyDescent="0.25">
      <c r="A71" s="7" t="s">
        <v>59</v>
      </c>
      <c r="B71" s="23">
        <f>B72+B73+B74+B75+B76+B77+B78+B79+B80</f>
        <v>148171252.87</v>
      </c>
      <c r="C71" s="18"/>
      <c r="E71" s="16"/>
    </row>
    <row r="72" spans="1:5" ht="15.75" x14ac:dyDescent="0.25">
      <c r="A72" s="5" t="s">
        <v>60</v>
      </c>
      <c r="B72" s="12">
        <v>1663.06</v>
      </c>
      <c r="E72" s="15"/>
    </row>
    <row r="73" spans="1:5" ht="15.75" x14ac:dyDescent="0.25">
      <c r="A73" s="5" t="s">
        <v>61</v>
      </c>
      <c r="B73" s="12">
        <v>0</v>
      </c>
    </row>
    <row r="74" spans="1:5" ht="15.75" x14ac:dyDescent="0.25">
      <c r="A74" s="5" t="s">
        <v>62</v>
      </c>
      <c r="B74" s="12">
        <v>-571181.88</v>
      </c>
    </row>
    <row r="75" spans="1:5" ht="15.75" x14ac:dyDescent="0.25">
      <c r="A75" s="5" t="s">
        <v>66</v>
      </c>
      <c r="B75" s="12">
        <v>0</v>
      </c>
    </row>
    <row r="76" spans="1:5" ht="15.75" x14ac:dyDescent="0.25">
      <c r="A76" s="5" t="s">
        <v>63</v>
      </c>
      <c r="B76" s="12">
        <v>142031829.5</v>
      </c>
    </row>
    <row r="77" spans="1:5" ht="15.75" x14ac:dyDescent="0.25">
      <c r="A77" s="5" t="s">
        <v>67</v>
      </c>
      <c r="B77" s="12">
        <v>6708942.1900000004</v>
      </c>
    </row>
    <row r="78" spans="1:5" ht="15.75" x14ac:dyDescent="0.25">
      <c r="A78" s="5" t="s">
        <v>68</v>
      </c>
      <c r="B78" s="12">
        <v>0</v>
      </c>
    </row>
    <row r="79" spans="1:5" ht="15.75" x14ac:dyDescent="0.25">
      <c r="A79" s="5" t="s">
        <v>69</v>
      </c>
      <c r="B79" s="12">
        <v>0</v>
      </c>
    </row>
    <row r="80" spans="1:5" ht="15.75" x14ac:dyDescent="0.25">
      <c r="A80" s="5" t="s">
        <v>64</v>
      </c>
      <c r="B80" s="12">
        <v>0</v>
      </c>
    </row>
    <row r="81" spans="1:2" ht="16.5" thickBot="1" x14ac:dyDescent="0.3">
      <c r="A81" s="6" t="s">
        <v>65</v>
      </c>
      <c r="B81" s="24">
        <v>0</v>
      </c>
    </row>
  </sheetData>
  <mergeCells count="1">
    <mergeCell ref="A1:B1"/>
  </mergeCells>
  <pageMargins left="0.7" right="0.7" top="0.75" bottom="0.75" header="0.3" footer="0.3"/>
  <pageSetup paperSize="9" scale="51" orientation="portrait" useFirstPageNumber="1" verticalDpi="599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Nakit Akış Tablosu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Oktay Arıduru</dc:creator>
  <cp:lastModifiedBy>Sinem Ayverdi</cp:lastModifiedBy>
  <dcterms:created xsi:type="dcterms:W3CDTF">2021-02-03T10:34:47Z</dcterms:created>
  <dcterms:modified xsi:type="dcterms:W3CDTF">2026-01-27T08:04:57Z</dcterms:modified>
</cp:coreProperties>
</file>